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"/>
  </bookViews>
  <sheets>
    <sheet name="抛大后价格表" sheetId="2" state="hidden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88C3A2AE53BA46B08D5DCCA0EB684F56" descr="微型消防站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00200" y="1285875"/>
          <a:ext cx="1732280" cy="1499235"/>
        </a:xfrm>
        <a:prstGeom prst="rect">
          <a:avLst/>
        </a:prstGeom>
      </xdr:spPr>
    </xdr:pic>
  </etc:cellImage>
  <etc:cellImage>
    <xdr:pic>
      <xdr:nvPicPr>
        <xdr:cNvPr id="4" name="ID_4987F2B6B37547FB85716A885F20445F" descr="消防服02款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04950" y="3040380"/>
          <a:ext cx="1953260" cy="1687830"/>
        </a:xfrm>
        <a:prstGeom prst="rect">
          <a:avLst/>
        </a:prstGeom>
      </xdr:spPr>
    </xdr:pic>
  </etc:cellImage>
  <etc:cellImage>
    <xdr:pic>
      <xdr:nvPicPr>
        <xdr:cNvPr id="5" name="ID_EC207744880445FC9F5D46B1E5C34921" descr="消防水带 水枪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53210" y="4762500"/>
          <a:ext cx="1871980" cy="1731010"/>
        </a:xfrm>
        <a:prstGeom prst="rect">
          <a:avLst/>
        </a:prstGeom>
      </xdr:spPr>
    </xdr:pic>
  </etc:cellImage>
  <etc:cellImage>
    <xdr:pic>
      <xdr:nvPicPr>
        <xdr:cNvPr id="10" name="ID_E12BA2D9250D4C469677F5D0637ACFB9" descr="多功能消防手电筒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894840" y="10556875"/>
          <a:ext cx="1207135" cy="1693545"/>
        </a:xfrm>
        <a:prstGeom prst="rect">
          <a:avLst/>
        </a:prstGeom>
      </xdr:spPr>
    </xdr:pic>
  </etc:cellImage>
  <etc:cellImage>
    <xdr:pic>
      <xdr:nvPicPr>
        <xdr:cNvPr id="11" name="ID_FB119EBA702D4AE8BAB3A113C3DE5C01" descr="二氧化碳灭火器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095500" y="14103350"/>
          <a:ext cx="926465" cy="1643380"/>
        </a:xfrm>
        <a:prstGeom prst="rect">
          <a:avLst/>
        </a:prstGeom>
      </xdr:spPr>
    </xdr:pic>
  </etc:cellImage>
  <etc:cellImage>
    <xdr:pic>
      <xdr:nvPicPr>
        <xdr:cNvPr id="13" name="ID_30493EE417EC415F9FF9049641D8C511" descr="干粉灭火器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35175" y="15875635"/>
          <a:ext cx="635000" cy="1620520"/>
        </a:xfrm>
        <a:prstGeom prst="rect">
          <a:avLst/>
        </a:prstGeom>
      </xdr:spPr>
    </xdr:pic>
  </etc:cellImage>
  <etc:cellImage>
    <xdr:pic>
      <xdr:nvPicPr>
        <xdr:cNvPr id="14" name="ID_69C91AF151A842C686F5B26CB44DCE64" descr="安全绳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752600" y="17640300"/>
          <a:ext cx="1468755" cy="1565275"/>
        </a:xfrm>
        <a:prstGeom prst="rect">
          <a:avLst/>
        </a:prstGeom>
      </xdr:spPr>
    </xdr:pic>
  </etc:cellImage>
  <etc:cellImage>
    <xdr:pic>
      <xdr:nvPicPr>
        <xdr:cNvPr id="15" name="ID_6B8EC96DF8EF45FFAE9F378D099D5CBD" descr="警戒线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543050" y="19370675"/>
          <a:ext cx="1889760" cy="1531620"/>
        </a:xfrm>
        <a:prstGeom prst="rect">
          <a:avLst/>
        </a:prstGeom>
      </xdr:spPr>
    </xdr:pic>
  </etc:cellImage>
  <etc:cellImage>
    <xdr:pic>
      <xdr:nvPicPr>
        <xdr:cNvPr id="16" name="ID_119609FDCE7F41FCBF16BC23F23B1443" descr="灭火演练专用桶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781175" y="21120100"/>
          <a:ext cx="1431925" cy="1595120"/>
        </a:xfrm>
        <a:prstGeom prst="rect">
          <a:avLst/>
        </a:prstGeom>
      </xdr:spPr>
    </xdr:pic>
  </etc:cellImage>
  <etc:cellImage>
    <xdr:pic>
      <xdr:nvPicPr>
        <xdr:cNvPr id="17" name="ID_A1D9869B88F24AD9BAA16F4302492E41" descr="感烟探测器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914525" y="26292175"/>
          <a:ext cx="1108075" cy="1640205"/>
        </a:xfrm>
        <a:prstGeom prst="rect">
          <a:avLst/>
        </a:prstGeom>
      </xdr:spPr>
    </xdr:pic>
  </etc:cellImage>
  <etc:cellImage>
    <xdr:pic>
      <xdr:nvPicPr>
        <xdr:cNvPr id="18" name="ID_1CDE4535116D4E1E83E2E1DA6E9AB9B6" descr="防火门闭门器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809750" y="28079700"/>
          <a:ext cx="1391920" cy="1576070"/>
        </a:xfrm>
        <a:prstGeom prst="rect">
          <a:avLst/>
        </a:prstGeom>
      </xdr:spPr>
    </xdr:pic>
  </etc:cellImage>
  <etc:cellImage>
    <xdr:pic>
      <xdr:nvPicPr>
        <xdr:cNvPr id="20" name="ID_358E887B9E654AFBBAFD55EE5CCB4179" descr="灭火毯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009775" y="6521450"/>
          <a:ext cx="990600" cy="1687195"/>
        </a:xfrm>
        <a:prstGeom prst="rect">
          <a:avLst/>
        </a:prstGeom>
      </xdr:spPr>
    </xdr:pic>
  </etc:cellImage>
  <etc:cellImage>
    <xdr:pic>
      <xdr:nvPicPr>
        <xdr:cNvPr id="21" name="ID_D87603B3FE2941A38111A9462992E644" descr="消防桶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838325" y="24599900"/>
          <a:ext cx="1363980" cy="1568450"/>
        </a:xfrm>
        <a:prstGeom prst="rect">
          <a:avLst/>
        </a:prstGeom>
      </xdr:spPr>
    </xdr:pic>
  </etc:cellImage>
  <etc:cellImage>
    <xdr:pic>
      <xdr:nvPicPr>
        <xdr:cNvPr id="22" name="ID_3FC47446EC1341908A71DCA8FCE7EE0B" descr="消防铁铲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228850" y="22831425"/>
          <a:ext cx="626110" cy="1646555"/>
        </a:xfrm>
        <a:prstGeom prst="rect">
          <a:avLst/>
        </a:prstGeom>
      </xdr:spPr>
    </xdr:pic>
  </etc:cellImage>
  <etc:cellImage>
    <xdr:pic>
      <xdr:nvPicPr>
        <xdr:cNvPr id="23" name="ID_E38654E42C9447C5A655E063AC9EF646" descr="头盔灯7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771650" y="12382500"/>
          <a:ext cx="1345565" cy="1625600"/>
        </a:xfrm>
        <a:prstGeom prst="rect">
          <a:avLst/>
        </a:prstGeom>
      </xdr:spPr>
    </xdr:pic>
  </etc:cellImage>
</etc:cellImage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<sst xmlns="http://schemas.openxmlformats.org/spreadsheetml/2006/main" count="81" uniqueCount="63">
  <si>
    <t>广西壮族自治区生殖医院</t>
  </si>
  <si>
    <t>2022年消防设备及器材采购申请表</t>
  </si>
  <si>
    <t>项目名称</t>
  </si>
  <si>
    <t>图片</t>
  </si>
  <si>
    <t>参数要求</t>
  </si>
  <si>
    <t>单位</t>
  </si>
  <si>
    <t xml:space="preserve">数量                                    </t>
  </si>
  <si>
    <t>单价                 （元）</t>
  </si>
  <si>
    <t>小计                 （元）</t>
  </si>
  <si>
    <t>备注</t>
  </si>
  <si>
    <t>消防器材工具柜    （微型消防站）</t>
  </si>
  <si>
    <t>规格：1800mm-400mm-1500mm</t>
  </si>
  <si>
    <t>个</t>
  </si>
  <si>
    <t>02款消防服       （衣服和裤子）</t>
  </si>
  <si>
    <r>
      <rPr>
        <sz val="12"/>
        <color theme="1"/>
        <rFont val="宋体"/>
        <charset val="134"/>
        <scheme val="minor"/>
      </rPr>
      <t>衣服双层，码数：</t>
    </r>
    <r>
      <rPr>
        <sz val="12"/>
        <color rgb="FFFF0000"/>
        <rFont val="宋体"/>
        <charset val="134"/>
        <scheme val="minor"/>
      </rPr>
      <t>XXX</t>
    </r>
  </si>
  <si>
    <t>套</t>
  </si>
  <si>
    <t>02款五件套318 02款两件套105
14款两件套2100 14款五件套3350      17款两件套3280</t>
  </si>
  <si>
    <t>消防水带组合套（水带+水枪+接头+卡箍）</t>
  </si>
  <si>
    <t>型号：8-65-25</t>
  </si>
  <si>
    <t>灭火毯</t>
  </si>
  <si>
    <t>规格1.5m*1.5m，双层加厚  材质：玻璃纤维</t>
  </si>
  <si>
    <t>袋</t>
  </si>
  <si>
    <t>过滤式消防自救呼吸器</t>
  </si>
  <si>
    <t>TZL30</t>
  </si>
  <si>
    <t>盒</t>
  </si>
  <si>
    <t>多功能消防手电筒（十合一）</t>
  </si>
  <si>
    <t>消防头盔灯</t>
  </si>
  <si>
    <t>二氧化碳灭火器</t>
  </si>
  <si>
    <t>型号：MT2     重量：3KG</t>
  </si>
  <si>
    <t>具</t>
  </si>
  <si>
    <t>询问需求3楼B超室</t>
  </si>
  <si>
    <t>干粉灭火器</t>
  </si>
  <si>
    <t>ABC型干粉灭火器</t>
  </si>
  <si>
    <t>今年已配足</t>
  </si>
  <si>
    <t>安全绳</t>
  </si>
  <si>
    <t>厚度16mm，长度20米双沟</t>
  </si>
  <si>
    <t>件</t>
  </si>
  <si>
    <t>盘式警戒带</t>
  </si>
  <si>
    <t>规格：100米   字样：警戒线</t>
  </si>
  <si>
    <t>卷</t>
  </si>
  <si>
    <t>消防演习专用桶</t>
  </si>
  <si>
    <t>60CM/30CM</t>
  </si>
  <si>
    <t>消防铲</t>
  </si>
  <si>
    <t>把</t>
  </si>
  <si>
    <t>消防铁筒</t>
  </si>
  <si>
    <t>点型光电感烟探测器</t>
  </si>
  <si>
    <t>型号：JBF4101，  加底座</t>
  </si>
  <si>
    <t>防火门闭门器</t>
  </si>
  <si>
    <t>型号：定位型  适合门重：40-55KG</t>
  </si>
  <si>
    <t>合   计（元）</t>
  </si>
  <si>
    <t>大写金额：人民币</t>
  </si>
  <si>
    <t>消防器材报价表</t>
  </si>
  <si>
    <t>参考图片</t>
  </si>
  <si>
    <t>数量</t>
  </si>
  <si>
    <t>单价（元）</t>
  </si>
  <si>
    <t>小计（元）</t>
  </si>
  <si>
    <t>悬挂式干粉灭火装置</t>
  </si>
  <si>
    <t>1.ABC超细干粉灭火剂；
2.FZX-ACT4\1.2-ZY；
3.驱动气体:1.2MPaNe；
4.灭火剂使用年限≥5年；
5.2025新国标，提供有效的3C认证证书及检验报告，使用年限≥10年</t>
  </si>
  <si>
    <t>TZL30
3C认证、3年质保、新国标，防护时间30分钟。</t>
  </si>
  <si>
    <t>报价单位（盖章）：</t>
  </si>
  <si>
    <t>联 系 人：</t>
  </si>
  <si>
    <t>联系电话：</t>
  </si>
  <si>
    <t>报价日期：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</si>
</sst>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404040"/>
      <name val="Microsoft YaHe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0" fillId="0" borderId="2" xfId="0" applyNumberFormat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4" fillId="0" borderId="2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2.png"/><Relationship Id="rId8" Type="http://schemas.openxmlformats.org/officeDocument/2006/relationships/image" Target="media/image11.jpeg"/><Relationship Id="rId7" Type="http://schemas.openxmlformats.org/officeDocument/2006/relationships/image" Target="media/image10.jpeg"/><Relationship Id="rId6" Type="http://schemas.openxmlformats.org/officeDocument/2006/relationships/image" Target="media/image9.jpeg"/><Relationship Id="rId5" Type="http://schemas.openxmlformats.org/officeDocument/2006/relationships/image" Target="media/image8.jpeg"/><Relationship Id="rId4" Type="http://schemas.openxmlformats.org/officeDocument/2006/relationships/image" Target="media/image7.jpeg"/><Relationship Id="rId3" Type="http://schemas.openxmlformats.org/officeDocument/2006/relationships/image" Target="media/image6.png"/><Relationship Id="rId2" Type="http://schemas.openxmlformats.org/officeDocument/2006/relationships/image" Target="media/image5.png"/><Relationship Id="rId15" Type="http://schemas.openxmlformats.org/officeDocument/2006/relationships/image" Target="media/image18.jpeg"/><Relationship Id="rId14" Type="http://schemas.openxmlformats.org/officeDocument/2006/relationships/image" Target="media/image17.jpeg"/><Relationship Id="rId13" Type="http://schemas.openxmlformats.org/officeDocument/2006/relationships/image" Target="media/image16.jpeg"/><Relationship Id="rId12" Type="http://schemas.openxmlformats.org/officeDocument/2006/relationships/image" Target="media/image15.jpeg"/><Relationship Id="rId11" Type="http://schemas.openxmlformats.org/officeDocument/2006/relationships/image" Target="media/image14.jpeg"/><Relationship Id="rId10" Type="http://schemas.openxmlformats.org/officeDocument/2006/relationships/image" Target="media/image13.jpeg"/><Relationship Id="rId1" Type="http://schemas.openxmlformats.org/officeDocument/2006/relationships/image" Target="media/image4.pn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www.wps.cn/officeDocument/2020/cellImage" Target="cellimages.xml"/><Relationship Id="rId7" Type="http://schemas.microsoft.com/office/2017/06/relationships/rdRichValue" Target="richData/rdrichvalue.xml"/><Relationship Id="rId6" Type="http://schemas.microsoft.com/office/2017/06/relationships/rdRichValueStructure" Target="richData/rdrichvaluestructure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93980</xdr:colOff>
      <xdr:row>7</xdr:row>
      <xdr:rowOff>95250</xdr:rowOff>
    </xdr:from>
    <xdr:to>
      <xdr:col>2</xdr:col>
      <xdr:colOff>0</xdr:colOff>
      <xdr:row>7</xdr:row>
      <xdr:rowOff>2200275</xdr:rowOff>
    </xdr:to>
    <xdr:pic>
      <xdr:nvPicPr>
        <xdr:cNvPr id="9" name="ID_71E76B50D45843859DC2B5AE27EE3F53" descr="防烟面罩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9880" y="8343900"/>
          <a:ext cx="1897380" cy="2105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44450</xdr:colOff>
      <xdr:row>4</xdr:row>
      <xdr:rowOff>1072515</xdr:rowOff>
    </xdr:from>
    <xdr:to>
      <xdr:col>1</xdr:col>
      <xdr:colOff>1701800</xdr:colOff>
      <xdr:row>4</xdr:row>
      <xdr:rowOff>3265170</xdr:rowOff>
    </xdr:to>
    <xdr:pic>
      <xdr:nvPicPr>
        <xdr:cNvPr id="2" name="图片 1" descr="1711699804730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6710" y="4147185"/>
          <a:ext cx="1657350" cy="2192655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144780</xdr:colOff>
      <xdr:row>3</xdr:row>
      <xdr:rowOff>111760</xdr:rowOff>
    </xdr:from>
    <xdr:to>
      <xdr:col>1</xdr:col>
      <xdr:colOff>1499870</xdr:colOff>
      <xdr:row>3</xdr:row>
      <xdr:rowOff>1574165</xdr:rowOff>
    </xdr:to>
    <xdr:pic>
      <xdr:nvPicPr>
        <xdr:cNvPr id="3" name="图片 2" descr="5ace7e56137d61432c788fa75c998e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17040" y="1395730"/>
          <a:ext cx="1355090" cy="1462405"/>
        </a:xfrm>
        <a:prstGeom prst="rect">
          <a:avLst/>
        </a:prstGeom>
      </xdr:spPr>
    </xdr:pic>
    <xdr:clientData/>
  </xdr:twoCellAnchor>
</xdr:wsDr>
</file>

<file path=xl/richData/rdrichvalue.xml><?xml version="1.0" encoding="utf-8"?>
<rvData xmlns="http://schemas.microsoft.com/office/spreadsheetml/2017/richdata" count="2">
  <rv s="0">
    <v>0</v>
    <v>8</v>
    <v>1</v>
    <v>6</v>
  </rv>
  <rv s="1">
    <v>8</v>
    <v>1</v>
  </rv>
</rvData>
</file>

<file path=xl/richData/rdrichvaluestructure.xml><?xml version="1.0" encoding="utf-8"?>
<rvStructures xmlns="http://schemas.microsoft.com/office/spreadsheetml/2017/richdata" count="2">
  <s t="_error">
    <k n="colOffset" t="i"/>
    <k n="errorType" t="i"/>
    <k n="rwOffset" t="i"/>
    <k n="subType" t="i"/>
  </s>
  <s t="_error">
    <k n="errorType" t="i"/>
    <k n="propagated" t="b"/>
  </s>
</rvStructure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pane ySplit="3" topLeftCell="A7" activePane="bottomLeft" state="frozen"/>
      <selection/>
      <selection pane="bottomLeft" activeCell="C8" sqref="C8"/>
    </sheetView>
  </sheetViews>
  <sheetFormatPr defaultColWidth="9" defaultRowHeight="13.5" outlineLevelCol="7"/>
  <cols>
    <col min="1" max="1" width="19.5" customWidth="1"/>
    <col min="2" max="2" width="26.1333333333333" customWidth="1"/>
    <col min="3" max="3" width="15.6333333333333" customWidth="1"/>
    <col min="4" max="5" width="9.25" customWidth="1"/>
    <col min="6" max="6" width="10.5" customWidth="1"/>
    <col min="7" max="7" width="14.75" customWidth="1"/>
    <col min="8" max="8" width="15.6333333333333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1.1" customHeight="1" spans="1:8">
      <c r="A3" s="21" t="s">
        <v>2</v>
      </c>
      <c r="B3" s="21" t="s">
        <v>3</v>
      </c>
      <c r="C3" s="21" t="s">
        <v>4</v>
      </c>
      <c r="D3" s="21" t="s">
        <v>5</v>
      </c>
      <c r="E3" s="22" t="s">
        <v>6</v>
      </c>
      <c r="F3" s="22" t="s">
        <v>7</v>
      </c>
      <c r="G3" s="23" t="s">
        <v>8</v>
      </c>
      <c r="H3" s="21" t="s">
        <v>9</v>
      </c>
    </row>
    <row r="4" ht="137.1" customHeight="1" spans="1:8">
      <c r="A4" s="4" t="s">
        <v>10</v>
      </c>
      <c r="B4" s="3" t="str">
        <f>_xlfn.DISPIMG("ID_88C3A2AE53BA46B08D5DCCA0EB684F56",1)</f>
        <v>=DISPIMG("ID_88C3A2AE53BA46B08D5DCCA0EB684F56",1)</v>
      </c>
      <c r="C4" s="4" t="s">
        <v>11</v>
      </c>
      <c r="D4" s="3" t="s">
        <v>12</v>
      </c>
      <c r="E4" s="3">
        <v>1</v>
      </c>
      <c r="F4" s="7">
        <v>3350</v>
      </c>
      <c r="G4" s="24">
        <f t="shared" ref="G4:G19" si="0">E4*F4</f>
        <v>3350</v>
      </c>
      <c r="H4" s="3"/>
    </row>
    <row r="5" ht="137.1" customHeight="1" spans="1:8">
      <c r="A5" s="4" t="s">
        <v>13</v>
      </c>
      <c r="B5" s="3" t="str">
        <f>_xlfn.DISPIMG("ID_4987F2B6B37547FB85716A885F20445F",1)</f>
        <v>=DISPIMG("ID_4987F2B6B37547FB85716A885F20445F",1)</v>
      </c>
      <c r="C5" s="4" t="s">
        <v>14</v>
      </c>
      <c r="D5" s="3" t="s">
        <v>15</v>
      </c>
      <c r="E5" s="3">
        <v>6</v>
      </c>
      <c r="F5" s="7">
        <v>318</v>
      </c>
      <c r="G5" s="24">
        <f t="shared" si="0"/>
        <v>1908</v>
      </c>
      <c r="H5" s="25" t="s">
        <v>16</v>
      </c>
    </row>
    <row r="6" ht="137.1" customHeight="1" spans="1:8">
      <c r="A6" s="4" t="s">
        <v>17</v>
      </c>
      <c r="B6" s="3" t="str">
        <f>_xlfn.DISPIMG("ID_EC207744880445FC9F5D46B1E5C34921",1)</f>
        <v>=DISPIMG("ID_EC207744880445FC9F5D46B1E5C34921",1)</v>
      </c>
      <c r="C6" s="4" t="s">
        <v>18</v>
      </c>
      <c r="D6" s="3" t="s">
        <v>15</v>
      </c>
      <c r="E6" s="3">
        <v>6</v>
      </c>
      <c r="F6" s="7">
        <v>193</v>
      </c>
      <c r="G6" s="24">
        <f t="shared" si="0"/>
        <v>1158</v>
      </c>
      <c r="H6" s="3"/>
    </row>
    <row r="7" ht="137.1" customHeight="1" spans="1:8">
      <c r="A7" s="3" t="s">
        <v>19</v>
      </c>
      <c r="B7" s="3" t="str">
        <f>_xlfn.DISPIMG("ID_358E887B9E654AFBBAFD55EE5CCB4179",1)</f>
        <v>=DISPIMG("ID_358E887B9E654AFBBAFD55EE5CCB4179",1)</v>
      </c>
      <c r="C7" s="4" t="s">
        <v>20</v>
      </c>
      <c r="D7" s="3" t="s">
        <v>21</v>
      </c>
      <c r="E7" s="3">
        <v>20</v>
      </c>
      <c r="F7" s="7">
        <v>48</v>
      </c>
      <c r="G7" s="24">
        <f t="shared" si="0"/>
        <v>960</v>
      </c>
      <c r="H7" s="3"/>
    </row>
    <row r="8" ht="180" customHeight="1" spans="1:8">
      <c r="A8" s="4" t="s">
        <v>22</v>
      </c>
      <c r="B8" s="3"/>
      <c r="C8" s="3" t="s">
        <v>23</v>
      </c>
      <c r="D8" s="3" t="s">
        <v>24</v>
      </c>
      <c r="E8" s="3">
        <v>100</v>
      </c>
      <c r="F8" s="7">
        <v>50</v>
      </c>
      <c r="G8" s="24">
        <f t="shared" si="0"/>
        <v>5000</v>
      </c>
      <c r="H8" s="3"/>
    </row>
    <row r="9" ht="143.1" customHeight="1" spans="1:8">
      <c r="A9" s="26" t="s">
        <v>25</v>
      </c>
      <c r="B9" s="3" t="str">
        <f>_xlfn.DISPIMG("ID_E12BA2D9250D4C469677F5D0637ACFB9",1)</f>
        <v>=DISPIMG("ID_E12BA2D9250D4C469677F5D0637ACFB9",1)</v>
      </c>
      <c r="C9" s="3"/>
      <c r="D9" s="3" t="s">
        <v>12</v>
      </c>
      <c r="E9" s="3">
        <v>20</v>
      </c>
      <c r="F9" s="7">
        <v>90</v>
      </c>
      <c r="G9" s="24">
        <f t="shared" si="0"/>
        <v>1800</v>
      </c>
      <c r="H9" s="3"/>
    </row>
    <row r="10" ht="137.1" customHeight="1" spans="1:8">
      <c r="A10" s="3" t="s">
        <v>26</v>
      </c>
      <c r="B10" s="3" t="str">
        <f>_xlfn.DISPIMG("ID_E38654E42C9447C5A655E063AC9EF646",1)</f>
        <v>=DISPIMG("ID_E38654E42C9447C5A655E063AC9EF646",1)</v>
      </c>
      <c r="C10" s="3"/>
      <c r="D10" s="3" t="s">
        <v>12</v>
      </c>
      <c r="E10" s="3">
        <v>6</v>
      </c>
      <c r="F10" s="7">
        <v>180</v>
      </c>
      <c r="G10" s="24">
        <f t="shared" si="0"/>
        <v>1080</v>
      </c>
      <c r="H10" s="3"/>
    </row>
    <row r="11" ht="137.1" customHeight="1" spans="1:8">
      <c r="A11" s="3" t="s">
        <v>27</v>
      </c>
      <c r="B11" s="4" t="str">
        <f>_xlfn.DISPIMG("ID_FB119EBA702D4AE8BAB3A113C3DE5C01",1)</f>
        <v>=DISPIMG("ID_FB119EBA702D4AE8BAB3A113C3DE5C01",1)</v>
      </c>
      <c r="C11" s="4" t="s">
        <v>28</v>
      </c>
      <c r="D11" s="3" t="s">
        <v>29</v>
      </c>
      <c r="E11" s="3">
        <v>10</v>
      </c>
      <c r="F11" s="27">
        <v>155</v>
      </c>
      <c r="G11" s="24">
        <f t="shared" si="0"/>
        <v>1550</v>
      </c>
      <c r="H11" s="4" t="s">
        <v>30</v>
      </c>
    </row>
    <row r="12" ht="137.1" customHeight="1" spans="1:8">
      <c r="A12" s="3" t="s">
        <v>31</v>
      </c>
      <c r="B12" s="3" t="str">
        <f>_xlfn.DISPIMG("ID_30493EE417EC415F9FF9049641D8C511",1)</f>
        <v>=DISPIMG("ID_30493EE417EC415F9FF9049641D8C511",1)</v>
      </c>
      <c r="C12" s="3" t="s">
        <v>32</v>
      </c>
      <c r="D12" s="3" t="s">
        <v>29</v>
      </c>
      <c r="E12" s="3"/>
      <c r="F12" s="7"/>
      <c r="G12" s="24">
        <f t="shared" si="0"/>
        <v>0</v>
      </c>
      <c r="H12" s="3" t="s">
        <v>33</v>
      </c>
    </row>
    <row r="13" ht="137.1" customHeight="1" spans="1:8">
      <c r="A13" s="3" t="s">
        <v>34</v>
      </c>
      <c r="B13" s="3" t="str">
        <f>_xlfn.DISPIMG("ID_69C91AF151A842C686F5B26CB44DCE64",1)</f>
        <v>=DISPIMG("ID_69C91AF151A842C686F5B26CB44DCE64",1)</v>
      </c>
      <c r="C13" s="4" t="s">
        <v>35</v>
      </c>
      <c r="D13" s="3" t="s">
        <v>36</v>
      </c>
      <c r="E13" s="3">
        <v>6</v>
      </c>
      <c r="F13" s="7">
        <v>82</v>
      </c>
      <c r="G13" s="24">
        <f t="shared" si="0"/>
        <v>492</v>
      </c>
      <c r="H13" s="3"/>
    </row>
    <row r="14" ht="137.1" customHeight="1" spans="1:8">
      <c r="A14" s="3" t="s">
        <v>37</v>
      </c>
      <c r="B14" s="3" t="str">
        <f>_xlfn.DISPIMG("ID_6B8EC96DF8EF45FFAE9F378D099D5CBD",1)</f>
        <v>=DISPIMG("ID_6B8EC96DF8EF45FFAE9F378D099D5CBD",1)</v>
      </c>
      <c r="C14" s="4" t="s">
        <v>38</v>
      </c>
      <c r="D14" s="3" t="s">
        <v>39</v>
      </c>
      <c r="E14" s="3">
        <v>6</v>
      </c>
      <c r="F14" s="7">
        <v>30</v>
      </c>
      <c r="G14" s="24">
        <f t="shared" si="0"/>
        <v>180</v>
      </c>
      <c r="H14" s="3"/>
    </row>
    <row r="15" ht="137.1" customHeight="1" spans="1:8">
      <c r="A15" s="28" t="s">
        <v>40</v>
      </c>
      <c r="B15" s="3" t="str">
        <f>_xlfn.DISPIMG("ID_119609FDCE7F41FCBF16BC23F23B1443",1)</f>
        <v>=DISPIMG("ID_119609FDCE7F41FCBF16BC23F23B1443",1)</v>
      </c>
      <c r="C15" s="3" t="s">
        <v>41</v>
      </c>
      <c r="D15" s="3" t="s">
        <v>12</v>
      </c>
      <c r="E15" s="3">
        <v>1</v>
      </c>
      <c r="F15" s="7">
        <v>197</v>
      </c>
      <c r="G15" s="24">
        <f t="shared" si="0"/>
        <v>197</v>
      </c>
      <c r="H15" s="3"/>
    </row>
    <row r="16" ht="137.1" customHeight="1" spans="1:8">
      <c r="A16" s="3" t="s">
        <v>42</v>
      </c>
      <c r="B16" s="3" t="str">
        <f>_xlfn.DISPIMG("ID_3FC47446EC1341908A71DCA8FCE7EE0B",1)</f>
        <v>=DISPIMG("ID_3FC47446EC1341908A71DCA8FCE7EE0B",1)</v>
      </c>
      <c r="C16" s="3"/>
      <c r="D16" s="3" t="s">
        <v>43</v>
      </c>
      <c r="E16" s="3">
        <v>1</v>
      </c>
      <c r="F16" s="7">
        <v>21</v>
      </c>
      <c r="G16" s="24">
        <f t="shared" si="0"/>
        <v>21</v>
      </c>
      <c r="H16" s="3"/>
    </row>
    <row r="17" ht="137.1" customHeight="1" spans="1:8">
      <c r="A17" s="3" t="s">
        <v>44</v>
      </c>
      <c r="B17" s="3" t="str">
        <f>_xlfn.DISPIMG("ID_D87603B3FE2941A38111A9462992E644",1)</f>
        <v>=DISPIMG("ID_D87603B3FE2941A38111A9462992E644",1)</v>
      </c>
      <c r="C17" s="3"/>
      <c r="D17" s="3" t="s">
        <v>12</v>
      </c>
      <c r="E17" s="3">
        <v>1</v>
      </c>
      <c r="F17" s="7">
        <v>23</v>
      </c>
      <c r="G17" s="24">
        <f t="shared" si="0"/>
        <v>23</v>
      </c>
      <c r="H17" s="3"/>
    </row>
    <row r="18" ht="137.1" customHeight="1" spans="1:8">
      <c r="A18" s="3" t="s">
        <v>45</v>
      </c>
      <c r="B18" s="3" t="str">
        <f>_xlfn.DISPIMG("ID_A1D9869B88F24AD9BAA16F4302492E41",1)</f>
        <v>=DISPIMG("ID_A1D9869B88F24AD9BAA16F4302492E41",1)</v>
      </c>
      <c r="C18" s="4" t="s">
        <v>46</v>
      </c>
      <c r="D18" s="3" t="s">
        <v>12</v>
      </c>
      <c r="E18" s="3">
        <v>20</v>
      </c>
      <c r="F18" s="7">
        <v>62</v>
      </c>
      <c r="G18" s="24">
        <f t="shared" si="0"/>
        <v>1240</v>
      </c>
      <c r="H18" s="3"/>
    </row>
    <row r="19" ht="137.1" customHeight="1" spans="1:8">
      <c r="A19" s="3" t="s">
        <v>47</v>
      </c>
      <c r="B19" s="3" t="str">
        <f>_xlfn.DISPIMG("ID_1CDE4535116D4E1E83E2E1DA6E9AB9B6",1)</f>
        <v>=DISPIMG("ID_1CDE4535116D4E1E83E2E1DA6E9AB9B6",1)</v>
      </c>
      <c r="C19" s="4" t="s">
        <v>48</v>
      </c>
      <c r="D19" s="3" t="s">
        <v>12</v>
      </c>
      <c r="E19" s="3">
        <v>6</v>
      </c>
      <c r="F19" s="7">
        <v>35</v>
      </c>
      <c r="G19" s="24">
        <f t="shared" si="0"/>
        <v>210</v>
      </c>
      <c r="H19" s="3"/>
    </row>
    <row r="20" ht="60" customHeight="1" spans="1:8">
      <c r="A20" s="29"/>
      <c r="B20" s="29"/>
      <c r="C20" s="29"/>
      <c r="D20" s="29"/>
      <c r="E20" s="29"/>
      <c r="F20" s="30"/>
      <c r="G20" s="24"/>
      <c r="H20" s="29"/>
    </row>
    <row r="21" ht="33" customHeight="1" spans="1:8">
      <c r="A21" s="9" t="s">
        <v>49</v>
      </c>
      <c r="B21" s="10"/>
      <c r="C21" s="10"/>
      <c r="D21" s="10"/>
      <c r="E21" s="10"/>
      <c r="F21" s="11"/>
      <c r="G21" s="31">
        <f>SUM(G4:G20)</f>
        <v>19169</v>
      </c>
      <c r="H21" s="13"/>
    </row>
    <row r="22" ht="35.1" customHeight="1" spans="1:8">
      <c r="A22" s="14" t="s">
        <v>50</v>
      </c>
      <c r="B22" s="15"/>
      <c r="C22" s="16"/>
      <c r="D22" s="16"/>
      <c r="E22" s="16"/>
      <c r="F22" s="16"/>
      <c r="G22" s="16"/>
      <c r="H22" s="18"/>
    </row>
  </sheetData>
  <mergeCells count="5">
    <mergeCell ref="A1:H1"/>
    <mergeCell ref="A2:H2"/>
    <mergeCell ref="A21:F21"/>
    <mergeCell ref="A22:B22"/>
    <mergeCell ref="C22:H2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pane ySplit="3" topLeftCell="A4" activePane="bottomLeft" state="frozen"/>
      <selection/>
      <selection pane="bottomLeft" activeCell="E5" sqref="E5"/>
    </sheetView>
  </sheetViews>
  <sheetFormatPr defaultColWidth="9" defaultRowHeight="13.5" outlineLevelCol="7"/>
  <cols>
    <col min="1" max="1" width="20.6333333333333" customWidth="1"/>
    <col min="2" max="2" width="26.1333333333333" customWidth="1"/>
    <col min="3" max="3" width="24.775" customWidth="1"/>
    <col min="4" max="4" width="8" customWidth="1"/>
    <col min="5" max="5" width="8.5" customWidth="1"/>
    <col min="6" max="6" width="12.25" customWidth="1"/>
    <col min="7" max="7" width="14.75" style="1" customWidth="1"/>
    <col min="8" max="8" width="10.125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2" t="s">
        <v>51</v>
      </c>
      <c r="B2" s="2"/>
      <c r="C2" s="2"/>
      <c r="D2" s="2"/>
      <c r="E2" s="2"/>
      <c r="F2" s="2"/>
      <c r="G2" s="2"/>
      <c r="H2" s="2"/>
    </row>
    <row r="3" ht="41.1" customHeight="1" spans="1:8">
      <c r="A3" s="3" t="s">
        <v>2</v>
      </c>
      <c r="B3" s="3" t="s">
        <v>52</v>
      </c>
      <c r="C3" s="3" t="s">
        <v>4</v>
      </c>
      <c r="D3" s="3" t="s">
        <v>5</v>
      </c>
      <c r="E3" s="4" t="s">
        <v>53</v>
      </c>
      <c r="F3" s="4" t="s">
        <v>54</v>
      </c>
      <c r="G3" s="5" t="s">
        <v>55</v>
      </c>
      <c r="H3" s="3" t="s">
        <v>9</v>
      </c>
    </row>
    <row r="4" ht="141" customHeight="1" spans="1:8">
      <c r="A4" s="4" t="s">
        <v>56</v>
      </c>
      <c r="B4" s="3"/>
      <c r="C4" s="6" t="s">
        <v>57</v>
      </c>
      <c r="D4" s="3" t="s">
        <v>12</v>
      </c>
      <c r="E4" s="3">
        <v>11</v>
      </c>
      <c r="F4" s="7"/>
      <c r="G4" s="8">
        <f>E4*F4</f>
        <v>0</v>
      </c>
      <c r="H4" s="4"/>
    </row>
    <row r="5" ht="354" customHeight="1" spans="1:8">
      <c r="A5" s="4" t="s">
        <v>22</v>
      </c>
      <c r="B5" s="3"/>
      <c r="C5" s="4" t="s">
        <v>58</v>
      </c>
      <c r="D5" s="3" t="s">
        <v>24</v>
      </c>
      <c r="E5" s="3">
        <v>320</v>
      </c>
      <c r="F5" s="7"/>
      <c r="G5" s="8">
        <f>E5*F5</f>
        <v>0</v>
      </c>
      <c r="H5" s="4"/>
    </row>
    <row r="6" ht="33" customHeight="1" spans="1:8">
      <c r="A6" s="9" t="s">
        <v>49</v>
      </c>
      <c r="B6" s="10"/>
      <c r="C6" s="10"/>
      <c r="D6" s="10"/>
      <c r="E6" s="10"/>
      <c r="F6" s="11"/>
      <c r="G6" s="12" vm="1" t="e" cm="1">
        <f ca="1" t="array" ref="G6">G4:G5</f>
        <v>#VALUE!</v>
      </c>
      <c r="H6" s="13"/>
    </row>
    <row r="7" ht="35.1" customHeight="1" spans="1:8">
      <c r="A7" s="14" t="s">
        <v>50</v>
      </c>
      <c r="B7" s="15"/>
      <c r="C7" s="16" vm="2" t="e">
        <f>IF(G6=0,"",IF(G6&lt;0,"负","")&amp;SUBSTITUTE(SUBSTITUTE(SUBSTITUTE(SUBSTITUTE(TEXT(INT(ABS(G6)),"[DBNum2]")&amp;"元"&amp;TEXT(RIGHT(TEXT(G6,".00"),2),"[DBNum2]0角0分"),"零角零分","整"),"零分","整"),"零角","零"),"零元零",""))</f>
        <v>#VALUE!</v>
      </c>
      <c r="D7" s="16"/>
      <c r="E7" s="16"/>
      <c r="F7" s="16"/>
      <c r="G7" s="17"/>
      <c r="H7" s="18"/>
    </row>
    <row r="10" ht="39" customHeight="1" spans="1:8">
      <c r="E10" s="19" t="s">
        <v>59</v>
      </c>
      <c r="F10" s="20"/>
      <c r="G10" s="19"/>
      <c r="H10" s="20"/>
    </row>
    <row r="11" ht="27" customHeight="1" spans="1:8">
      <c r="E11" s="19" t="s">
        <v>60</v>
      </c>
      <c r="F11" s="19"/>
      <c r="G11" s="19"/>
      <c r="H11" s="20"/>
    </row>
    <row r="12" ht="28" customHeight="1" spans="1:8">
      <c r="E12" s="19" t="s">
        <v>61</v>
      </c>
      <c r="F12" s="19"/>
      <c r="G12" s="19"/>
      <c r="H12" s="20"/>
    </row>
    <row r="13" ht="25" customHeight="1" spans="1:8">
      <c r="E13" s="19" t="s">
        <v>62</v>
      </c>
      <c r="F13" s="19"/>
      <c r="G13" s="19"/>
      <c r="H13" s="20"/>
    </row>
  </sheetData>
  <mergeCells count="9">
    <mergeCell ref="A1:H1"/>
    <mergeCell ref="A2:H2"/>
    <mergeCell ref="A6:F6"/>
    <mergeCell ref="A7:B7"/>
    <mergeCell ref="C7:H7"/>
    <mergeCell ref="E10:F10"/>
    <mergeCell ref="E11:F11"/>
    <mergeCell ref="E12:F12"/>
    <mergeCell ref="E13:F13"/>
  </mergeCells>
  <pageMargins left="0.7" right="0.7" top="0.75" bottom="0.75" header="0.3" footer="0.3"/>
  <pageSetup paperSize="9" scale="7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抛大后价格表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2022-02-18T02:43:00Z</dcterms:created>
  <dcterms:modified xsi:type="dcterms:W3CDTF">2026-07-02T06:48:15Z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41C09B29678D4057A381A9B82132952B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